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Reporting\2025\122025\Time Series 2025\"/>
    </mc:Choice>
  </mc:AlternateContent>
  <xr:revisionPtr revIDLastSave="0" documentId="13_ncr:1_{59E269D1-5FE2-4734-A7CF-A82286AA116F}" xr6:coauthVersionLast="47" xr6:coauthVersionMax="47" xr10:uidLastSave="{00000000-0000-0000-0000-000000000000}"/>
  <bookViews>
    <workbookView xWindow="-110" yWindow="-110" windowWidth="19420" windowHeight="11500" xr2:uid="{882CB333-F1C1-4E33-818A-6971E87AC300}"/>
  </bookViews>
  <sheets>
    <sheet name="Sheet1" sheetId="1" r:id="rId1"/>
  </sheets>
  <definedNames>
    <definedName name="ID" localSheetId="0" hidden="1">"ca47cb2b-2f86-4544-934d-91764ad833a0"</definedName>
    <definedName name="_xlnm.Print_Area" localSheetId="0">Sheet1!$A$1:$O$1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Q7" i="1"/>
  <c r="R7" i="1" l="1"/>
  <c r="R5" i="1"/>
  <c r="D4" i="1"/>
  <c r="E4" i="1"/>
  <c r="F4" i="1"/>
  <c r="G4" i="1"/>
  <c r="H4" i="1"/>
  <c r="I4" i="1"/>
  <c r="K4" i="1"/>
  <c r="L4" i="1"/>
  <c r="M4" i="1"/>
  <c r="N4" i="1"/>
  <c r="O4" i="1"/>
  <c r="P4" i="1"/>
  <c r="Q4" i="1"/>
  <c r="C4" i="1"/>
  <c r="R4" i="1" l="1"/>
  <c r="J14" i="1"/>
  <c r="J13" i="1"/>
  <c r="J12" i="1"/>
  <c r="J11" i="1"/>
  <c r="J10" i="1"/>
  <c r="J9" i="1"/>
  <c r="J8" i="1"/>
  <c r="J6" i="1"/>
  <c r="J4" i="1" l="1"/>
</calcChain>
</file>

<file path=xl/sharedStrings.xml><?xml version="1.0" encoding="utf-8"?>
<sst xmlns="http://schemas.openxmlformats.org/spreadsheetml/2006/main" count="31" uniqueCount="31">
  <si>
    <t>PolyPeptide time series selected performance indicators</t>
  </si>
  <si>
    <t>kEUR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</si>
  <si>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</si>
  <si>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</si>
  <si>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</si>
  <si>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</si>
  <si>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</si>
  <si>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</si>
  <si>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</si>
  <si>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</si>
  <si>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H1 2022</t>
  </si>
  <si>
    <t>H2 2022</t>
  </si>
  <si>
    <t>H1 2023</t>
  </si>
  <si>
    <t>H2 2023</t>
  </si>
  <si>
    <t>H1 2024</t>
  </si>
  <si>
    <t>Revenue</t>
  </si>
  <si>
    <t>Custom Projects</t>
  </si>
  <si>
    <t>Contract Manufacturing</t>
  </si>
  <si>
    <t>Generics &amp; Cosmetics</t>
  </si>
  <si>
    <t>EBITDA</t>
  </si>
  <si>
    <t>EBIT</t>
  </si>
  <si>
    <t>Financial Result</t>
  </si>
  <si>
    <t>Income tax</t>
  </si>
  <si>
    <t>Result for the Period</t>
  </si>
  <si>
    <t>EBITDA is a non-IFRS measure and should be regarded as complementary information that does not substitute the Group’s reported IFRS results.</t>
  </si>
  <si>
    <t>Half-year financials unaudited.</t>
  </si>
  <si>
    <t>H2 2024</t>
  </si>
  <si>
    <t>H1 2025</t>
  </si>
  <si>
    <t>H2 2025</t>
  </si>
  <si>
    <t>Commercial Revenue</t>
  </si>
  <si>
    <t>Development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</si>
</sst>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0" xfId="0" applyFont="1" applyFill="1"/>
    <xf numFmtId="0" fontId="2" fillId="4" borderId="1" xfId="0" applyFont="1" applyFill="1" applyBorder="1"/>
    <xf numFmtId="3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7" xfId="0" applyFont="1" applyBorder="1"/>
    <xf numFmtId="0" fontId="7" fillId="0" borderId="8" xfId="0" applyFont="1" applyBorder="1"/>
    <xf numFmtId="0" fontId="6" fillId="0" borderId="8" xfId="0" applyFont="1" applyBorder="1" applyAlignment="1">
      <alignment horizontal="left" indent="2"/>
    </xf>
    <xf numFmtId="0" fontId="2" fillId="0" borderId="9" xfId="0" applyFont="1" applyBorder="1"/>
    <xf numFmtId="0" fontId="6" fillId="0" borderId="2" xfId="0" applyFont="1" applyBorder="1" applyAlignment="1">
      <alignment horizontal="left" indent="2"/>
    </xf>
    <xf numFmtId="0" fontId="2" fillId="0" borderId="10" xfId="0" applyFont="1" applyBorder="1"/>
    <xf numFmtId="0" fontId="7" fillId="0" borderId="6" xfId="0" applyFont="1" applyBorder="1"/>
    <xf numFmtId="0" fontId="2" fillId="0" borderId="6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2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9" fillId="0" borderId="0" xfId="0" applyFont="1"/>
    <xf numFmtId="0" fontId="0" fillId="0" borderId="12" xfId="0" applyBorder="1" applyAlignment="1">
      <alignment horizontal="right"/>
    </xf>
    <xf numFmtId="0" fontId="9" fillId="0" borderId="0" xfId="0" applyFont="1" applyAlignment="1">
      <alignment horizontal="right"/>
    </xf>
  </cellXfs>
  <cellStyles count="2">
    <cellStyle name="Comma 3" xfId="1" xr:uid="{BB6FC28C-A429-4401-A9C6-05C2D97FE0A8}"/>
    <cellStyle name="Normal" xfId="0" builtinId="0"/>
  </cellStyles>
  <dxfs count="0"/>
  <tableStyles count="1" defaultTableStyle="TableStyleMedium2" defaultPivotStyle="PivotStyleLight16">
    <tableStyle name="Invisible" pivot="0" table="0" count="0" xr9:uid="{7D988C34-51A4-4DEE-901A-9A87CC8A5D58}"/>
  </tableStyles>
  <colors>
    <mruColors>
      <color rgb="FF97A6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62F1-2796-4C5B-8F15-D053D2A9EE9A}">
  <sheetPr>
    <pageSetUpPr fitToPage="1"/>
  </sheetPr>
  <dimension ref="A1:X41"/>
  <sheetViews>
    <sheetView showGridLines="0" tabSelected="1" zoomScale="115" zoomScaleNormal="115" zoomScaleSheetLayoutView="130" workbookViewId="0">
      <selection activeCell="E11" sqref="E11"/>
    </sheetView>
  </sheetViews>
  <sheetFormatPr defaultColWidth="9.140625" defaultRowHeight="14.25" x14ac:dyDescent="0.2"/>
  <cols>
    <col min="1" max="1" width="3.42578125" style="2" customWidth="1"/>
    <col min="2" max="2" width="25.140625" style="2" bestFit="1" customWidth="1"/>
    <col min="3" max="11" width="12.5703125" style="2" customWidth="1"/>
    <col min="12" max="14" width="12.42578125" style="2" customWidth="1"/>
    <col min="15" max="18" width="11.5703125" style="2" bestFit="1" customWidth="1"/>
    <col min="19" max="24" width="9.140625" style="9"/>
    <col min="25" max="16384" width="9.140625" style="2"/>
  </cols>
  <sheetData>
    <row r="1" spans="1:19" ht="15" x14ac:dyDescent="0.25">
      <c r="A1" s="1" t="s">
        <v>0</v>
      </c>
    </row>
    <row r="3" spans="1:19" s="2" customFormat="1" ht="15" x14ac:dyDescent="0.25">
      <c r="A3" s="12" t="s">
        <v>1</v>
      </c>
      <c r="B3" s="13"/>
      <c r="C3" s="17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26</v>
      </c>
      <c r="Q3" s="13" t="s">
        <v>27</v>
      </c>
      <c r="R3" s="13" t="s">
        <v>28</v>
      </c>
    </row>
    <row r="4" spans="1:19" x14ac:dyDescent="0.2">
      <c r="A4" s="14" t="s">
        <v>15</v>
      </c>
      <c r="B4" s="14"/>
      <c r="C4" s="3">
        <f>SUM(C5:C9)</f>
        <v>81626</v>
      </c>
      <c r="D4" s="3">
        <f t="shared" ref="D4:R4" si="0">SUM(D5:D9)</f>
        <v>97948</v>
      </c>
      <c r="E4" s="3">
        <f t="shared" si="0"/>
        <v>90729</v>
      </c>
      <c r="F4" s="3">
        <f t="shared" si="0"/>
        <v>111884</v>
      </c>
      <c r="G4" s="3">
        <f t="shared" si="0"/>
        <v>87808</v>
      </c>
      <c r="H4" s="3">
        <f t="shared" si="0"/>
        <v>135225</v>
      </c>
      <c r="I4" s="3">
        <f t="shared" si="0"/>
        <v>135136</v>
      </c>
      <c r="J4" s="3">
        <f t="shared" si="0"/>
        <v>146990</v>
      </c>
      <c r="K4" s="3">
        <f t="shared" si="0"/>
        <v>133656</v>
      </c>
      <c r="L4" s="3">
        <f t="shared" si="0"/>
        <v>147322</v>
      </c>
      <c r="M4" s="3">
        <f t="shared" si="0"/>
        <v>131834</v>
      </c>
      <c r="N4" s="3">
        <f t="shared" si="0"/>
        <v>188538</v>
      </c>
      <c r="O4" s="3">
        <f t="shared" si="0"/>
        <v>135043</v>
      </c>
      <c r="P4" s="3">
        <f t="shared" si="0"/>
        <v>201749</v>
      </c>
      <c r="Q4" s="3">
        <f t="shared" si="0"/>
        <v>167096</v>
      </c>
      <c r="R4" s="3">
        <f t="shared" si="0"/>
        <v>222231</v>
      </c>
    </row>
    <row r="5" spans="1:19" s="2" customFormat="1" x14ac:dyDescent="0.2">
      <c r="A5" s="23"/>
      <c r="B5" s="24" t="s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6">
        <v>58847</v>
      </c>
      <c r="R5" s="6">
        <f>153431-Q5</f>
        <v>94584</v>
      </c>
      <c r="S5" s="9"/>
    </row>
    <row r="6" spans="1:19" s="2" customFormat="1" x14ac:dyDescent="0.2">
      <c r="A6" s="21"/>
      <c r="B6" s="22" t="s">
        <v>16</v>
      </c>
      <c r="C6" s="3">
        <v>23280</v>
      </c>
      <c r="D6" s="3">
        <v>41379</v>
      </c>
      <c r="E6" s="3">
        <v>30550</v>
      </c>
      <c r="F6" s="3">
        <v>53738</v>
      </c>
      <c r="G6" s="3">
        <v>33504</v>
      </c>
      <c r="H6" s="3">
        <v>68368</v>
      </c>
      <c r="I6" s="3">
        <v>76207</v>
      </c>
      <c r="J6" s="3">
        <f>167006-I6</f>
        <v>90799</v>
      </c>
      <c r="K6" s="3">
        <v>72613</v>
      </c>
      <c r="L6" s="3">
        <v>67431</v>
      </c>
      <c r="M6" s="3">
        <v>59537</v>
      </c>
      <c r="N6" s="3">
        <v>94916</v>
      </c>
      <c r="O6" s="6">
        <v>56521</v>
      </c>
      <c r="P6" s="6">
        <v>61627</v>
      </c>
      <c r="Q6" s="8"/>
      <c r="R6" s="8"/>
      <c r="S6" s="9"/>
    </row>
    <row r="7" spans="1:19" s="2" customFormat="1" x14ac:dyDescent="0.2">
      <c r="A7" s="18"/>
      <c r="B7" s="19" t="s">
        <v>29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9">
        <f>78916+29333</f>
        <v>108249</v>
      </c>
      <c r="R7" s="25">
        <f>235896-Q7</f>
        <v>127647</v>
      </c>
      <c r="S7" s="9"/>
    </row>
    <row r="8" spans="1:19" s="2" customFormat="1" x14ac:dyDescent="0.2">
      <c r="A8" s="18"/>
      <c r="B8" s="20" t="s">
        <v>17</v>
      </c>
      <c r="C8" s="3">
        <v>48926</v>
      </c>
      <c r="D8" s="3">
        <v>49118</v>
      </c>
      <c r="E8" s="3">
        <v>51259</v>
      </c>
      <c r="F8" s="3">
        <v>48246</v>
      </c>
      <c r="G8" s="3">
        <v>42901</v>
      </c>
      <c r="H8" s="3">
        <v>57207</v>
      </c>
      <c r="I8" s="3">
        <v>45765</v>
      </c>
      <c r="J8" s="3">
        <f>89600-I8</f>
        <v>43835</v>
      </c>
      <c r="K8" s="3">
        <v>48398</v>
      </c>
      <c r="L8" s="3">
        <v>62355</v>
      </c>
      <c r="M8" s="3">
        <v>56693</v>
      </c>
      <c r="N8" s="3">
        <v>78692</v>
      </c>
      <c r="O8" s="6">
        <v>60601</v>
      </c>
      <c r="P8" s="30">
        <v>113574</v>
      </c>
      <c r="Q8" s="31"/>
      <c r="R8" s="32"/>
      <c r="S8" s="9"/>
    </row>
    <row r="9" spans="1:19" s="2" customFormat="1" x14ac:dyDescent="0.2">
      <c r="A9" s="21"/>
      <c r="B9" s="22" t="s">
        <v>18</v>
      </c>
      <c r="C9" s="3">
        <v>9420</v>
      </c>
      <c r="D9" s="3">
        <v>7451</v>
      </c>
      <c r="E9" s="3">
        <v>8920</v>
      </c>
      <c r="F9" s="3">
        <v>9900</v>
      </c>
      <c r="G9" s="3">
        <v>11403</v>
      </c>
      <c r="H9" s="3">
        <v>9650</v>
      </c>
      <c r="I9" s="3">
        <v>13164</v>
      </c>
      <c r="J9" s="3">
        <f>25520-I9</f>
        <v>12356</v>
      </c>
      <c r="K9" s="3">
        <v>12645</v>
      </c>
      <c r="L9" s="3">
        <v>17536</v>
      </c>
      <c r="M9" s="3">
        <v>15604</v>
      </c>
      <c r="N9" s="3">
        <v>14930</v>
      </c>
      <c r="O9" s="6">
        <v>17921</v>
      </c>
      <c r="P9" s="30">
        <v>26548</v>
      </c>
      <c r="Q9" s="33"/>
      <c r="R9" s="26"/>
      <c r="S9" s="9"/>
    </row>
    <row r="10" spans="1:19" x14ac:dyDescent="0.2">
      <c r="A10" s="15" t="s">
        <v>19</v>
      </c>
      <c r="B10" s="15"/>
      <c r="C10" s="27">
        <v>20566</v>
      </c>
      <c r="D10" s="15">
        <v>21616</v>
      </c>
      <c r="E10" s="15">
        <v>22703</v>
      </c>
      <c r="F10" s="15">
        <v>26654</v>
      </c>
      <c r="G10" s="15">
        <v>18519</v>
      </c>
      <c r="H10" s="15">
        <v>43404</v>
      </c>
      <c r="I10" s="15">
        <v>39889</v>
      </c>
      <c r="J10" s="15">
        <f>84848-I10</f>
        <v>44959</v>
      </c>
      <c r="K10" s="15">
        <v>26705</v>
      </c>
      <c r="L10" s="15">
        <v>11965</v>
      </c>
      <c r="M10" s="15">
        <v>-19387</v>
      </c>
      <c r="N10" s="15">
        <v>13388</v>
      </c>
      <c r="O10" s="16">
        <v>2869</v>
      </c>
      <c r="P10" s="16">
        <v>22481</v>
      </c>
      <c r="Q10" s="16">
        <v>4434</v>
      </c>
      <c r="R10" s="16">
        <f>46755-Q10</f>
        <v>42321</v>
      </c>
    </row>
    <row r="11" spans="1:19" x14ac:dyDescent="0.2">
      <c r="A11" s="3" t="s">
        <v>20</v>
      </c>
      <c r="B11" s="3"/>
      <c r="C11" s="28">
        <v>13814</v>
      </c>
      <c r="D11" s="3">
        <v>13946</v>
      </c>
      <c r="E11" s="3">
        <v>15226</v>
      </c>
      <c r="F11" s="3">
        <v>18323</v>
      </c>
      <c r="G11" s="3">
        <v>10160</v>
      </c>
      <c r="H11" s="3">
        <v>34218</v>
      </c>
      <c r="I11" s="3">
        <v>30803</v>
      </c>
      <c r="J11" s="3">
        <f>64165-I11</f>
        <v>33362</v>
      </c>
      <c r="K11" s="3">
        <v>15482</v>
      </c>
      <c r="L11" s="3">
        <v>-2875</v>
      </c>
      <c r="M11" s="3">
        <v>-34464</v>
      </c>
      <c r="N11" s="3">
        <v>-2004</v>
      </c>
      <c r="O11" s="7">
        <v>-12571</v>
      </c>
      <c r="P11" s="6">
        <v>5207</v>
      </c>
      <c r="Q11" s="7">
        <v>-13723</v>
      </c>
      <c r="R11" s="6">
        <f>8689-Q11</f>
        <v>22412</v>
      </c>
    </row>
    <row r="12" spans="1:19" x14ac:dyDescent="0.2">
      <c r="A12" s="3" t="s">
        <v>21</v>
      </c>
      <c r="B12" s="3"/>
      <c r="C12" s="28">
        <v>565</v>
      </c>
      <c r="D12" s="3">
        <v>1129</v>
      </c>
      <c r="E12" s="3">
        <v>-930</v>
      </c>
      <c r="F12" s="3">
        <v>-2386</v>
      </c>
      <c r="G12" s="3">
        <v>-860</v>
      </c>
      <c r="H12" s="3">
        <v>-5833</v>
      </c>
      <c r="I12" s="3">
        <v>-1276</v>
      </c>
      <c r="J12" s="3">
        <f>-4317-I12</f>
        <v>-3041</v>
      </c>
      <c r="K12" s="3">
        <v>-2641</v>
      </c>
      <c r="L12" s="3">
        <v>-2399</v>
      </c>
      <c r="M12" s="3">
        <v>-4763</v>
      </c>
      <c r="N12" s="3">
        <v>-17012</v>
      </c>
      <c r="O12" s="6">
        <v>260</v>
      </c>
      <c r="P12" s="7">
        <v>-11041</v>
      </c>
      <c r="Q12" s="6">
        <v>-17331</v>
      </c>
      <c r="R12" s="11">
        <f>-28746-Q12</f>
        <v>-11415</v>
      </c>
    </row>
    <row r="13" spans="1:19" x14ac:dyDescent="0.2">
      <c r="A13" s="3" t="s">
        <v>22</v>
      </c>
      <c r="B13" s="3"/>
      <c r="C13" s="28">
        <v>-2798</v>
      </c>
      <c r="D13" s="3">
        <v>-2836</v>
      </c>
      <c r="E13" s="3">
        <v>-2908</v>
      </c>
      <c r="F13" s="3">
        <v>-1588</v>
      </c>
      <c r="G13" s="3">
        <v>-1469</v>
      </c>
      <c r="H13" s="3">
        <v>-4880</v>
      </c>
      <c r="I13" s="3">
        <v>-4904</v>
      </c>
      <c r="J13" s="3">
        <f>-12590-I13</f>
        <v>-7686</v>
      </c>
      <c r="K13" s="4">
        <v>-2594</v>
      </c>
      <c r="L13" s="3">
        <v>2794</v>
      </c>
      <c r="M13" s="3">
        <v>4961</v>
      </c>
      <c r="N13" s="3">
        <v>1842</v>
      </c>
      <c r="O13" s="6">
        <v>925</v>
      </c>
      <c r="P13" s="6">
        <v>-2344</v>
      </c>
      <c r="Q13" s="6">
        <v>4515</v>
      </c>
      <c r="R13" s="6">
        <f>-1112-Q13</f>
        <v>-5627</v>
      </c>
    </row>
    <row r="14" spans="1:19" x14ac:dyDescent="0.2">
      <c r="A14" s="3" t="s">
        <v>23</v>
      </c>
      <c r="B14" s="3"/>
      <c r="C14" s="28">
        <v>11581</v>
      </c>
      <c r="D14" s="3">
        <v>12239</v>
      </c>
      <c r="E14" s="3">
        <v>11388</v>
      </c>
      <c r="F14" s="3">
        <v>14349</v>
      </c>
      <c r="G14" s="3">
        <v>7831</v>
      </c>
      <c r="H14" s="3">
        <v>23504</v>
      </c>
      <c r="I14" s="3">
        <v>24623</v>
      </c>
      <c r="J14" s="3">
        <f>47258-I14</f>
        <v>22635</v>
      </c>
      <c r="K14" s="3">
        <v>10247</v>
      </c>
      <c r="L14" s="3">
        <v>-2480</v>
      </c>
      <c r="M14" s="3">
        <v>-34266</v>
      </c>
      <c r="N14" s="3">
        <v>-17174</v>
      </c>
      <c r="O14" s="7">
        <v>-11386</v>
      </c>
      <c r="P14" s="6">
        <v>-8178</v>
      </c>
      <c r="Q14" s="7">
        <v>-26539</v>
      </c>
      <c r="R14" s="6">
        <f>-21169-Q14</f>
        <v>5370</v>
      </c>
    </row>
    <row r="15" spans="1:19" ht="15" x14ac:dyDescent="0.25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9" x14ac:dyDescent="0.2">
      <c r="A16" s="5" t="s">
        <v>24</v>
      </c>
      <c r="P16" s="36"/>
      <c r="Q16" s="34"/>
      <c r="R16" s="34"/>
    </row>
    <row r="17" spans="1:19" x14ac:dyDescent="0.2">
      <c r="A17" s="5" t="s">
        <v>25</v>
      </c>
    </row>
    <row r="31" spans="1:19" x14ac:dyDescent="0.2">
      <c r="S31" s="2"/>
    </row>
    <row r="32" spans="1:19" x14ac:dyDescent="0.2">
      <c r="S32" s="2"/>
    </row>
    <row r="33" spans="19:19" x14ac:dyDescent="0.2">
      <c r="S33" s="2"/>
    </row>
    <row r="34" spans="19:19" x14ac:dyDescent="0.2">
      <c r="S34" s="2"/>
    </row>
    <row r="35" spans="19:19" x14ac:dyDescent="0.2">
      <c r="S35" s="2"/>
    </row>
    <row r="36" spans="19:19" x14ac:dyDescent="0.2">
      <c r="S36" s="2"/>
    </row>
    <row r="37" spans="19:19" x14ac:dyDescent="0.2">
      <c r="S37" s="2"/>
    </row>
    <row r="38" spans="19:19" x14ac:dyDescent="0.2">
      <c r="S38" s="2"/>
    </row>
    <row r="39" spans="19:19" x14ac:dyDescent="0.2">
      <c r="S39" s="2"/>
    </row>
    <row r="40" spans="19:19" x14ac:dyDescent="0.2">
      <c r="S40" s="2"/>
    </row>
    <row r="41" spans="19:19" x14ac:dyDescent="0.2">
      <c r="S41" s="2"/>
    </row>
  </sheetData>
  <pageMargins left="0.7" right="0.86291666666666667" top="0.75" bottom="0.75" header="0.3" footer="0.3"/>
  <pageSetup scale="63" fitToHeight="0" orientation="landscape" horizontalDpi="1200" verticalDpi="1200" r:id="rId1"/>
  <headerFooter>
    <oddHeader>&amp;L&amp;G&amp;R&amp;D</oddHeader>
  </headerFooter>
  <ignoredErrors>
    <ignoredError sqref="C4:R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fdea2-dc33-48a2-95db-8cdbe38511eb">
      <Terms xmlns="http://schemas.microsoft.com/office/infopath/2007/PartnerControls"/>
    </lcf76f155ced4ddcb4097134ff3c332f>
    <TaxCatchAll xmlns="6a1d374e-21f0-4e0a-b72d-c1829f0ad2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206784C8506847816C8CF1D9E1F728" ma:contentTypeVersion="16" ma:contentTypeDescription="Create a new document." ma:contentTypeScope="" ma:versionID="8b61722794d5bf8021776ce296a0c0b6">
  <xsd:schema xmlns:xsd="http://www.w3.org/2001/XMLSchema" xmlns:xs="http://www.w3.org/2001/XMLSchema" xmlns:p="http://schemas.microsoft.com/office/2006/metadata/properties" xmlns:ns2="e15fdea2-dc33-48a2-95db-8cdbe38511eb" xmlns:ns3="6a1d374e-21f0-4e0a-b72d-c1829f0ad27f" targetNamespace="http://schemas.microsoft.com/office/2006/metadata/properties" ma:root="true" ma:fieldsID="9d1f7a24ae36bd72ede565b5f8284f20" ns2:_="" ns3:_="">
    <xsd:import namespace="e15fdea2-dc33-48a2-95db-8cdbe38511eb"/>
    <xsd:import namespace="6a1d374e-21f0-4e0a-b72d-c1829f0ad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fdea2-dc33-48a2-95db-8cdbe3851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574a022-a4af-4b20-8bc6-b11b9fec6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d374e-21f0-4e0a-b72d-c1829f0ad27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39fc3a-8fc1-4e35-947d-7bd0d3f52f85}" ma:internalName="TaxCatchAll" ma:showField="CatchAllData" ma:web="6a1d374e-21f0-4e0a-b72d-c1829f0ad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05EB8-50A0-4567-A06B-168059A2CAFF}">
  <ds:schemaRefs>
    <ds:schemaRef ds:uri="http://schemas.microsoft.com/office/2006/metadata/properties"/>
    <ds:schemaRef ds:uri="http://schemas.microsoft.com/office/infopath/2007/PartnerControls"/>
    <ds:schemaRef ds:uri="98c950a9-646c-40fe-a073-144917dd4f5f"/>
    <ds:schemaRef ds:uri="42158ba5-c364-4027-9430-ec42f85fedf7"/>
  </ds:schemaRefs>
</ds:datastoreItem>
</file>

<file path=customXml/itemProps2.xml><?xml version="1.0" encoding="utf-8"?>
<ds:datastoreItem xmlns:ds="http://schemas.openxmlformats.org/officeDocument/2006/customXml" ds:itemID="{B5592D0C-8435-4AB6-B586-9DD89EFB7ECA}"/>
</file>

<file path=customXml/itemProps3.xml><?xml version="1.0" encoding="utf-8"?>
<ds:datastoreItem xmlns:ds="http://schemas.openxmlformats.org/officeDocument/2006/customXml" ds:itemID="{7892F7C6-29F3-43AF-9A4F-359A1EEC3B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cf4ef6-bc2b-46cf-8cab-76395c8aebfe}" enabled="1" method="Privileged" siteId="{c7dabf61-b6e1-48f0-b031-8a2f8d7d3e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Michael, Staeheli</dc:creator>
  <cp:keywords/>
  <dc:description/>
  <cp:lastModifiedBy>Pawan Rohra</cp:lastModifiedBy>
  <cp:revision/>
  <dcterms:created xsi:type="dcterms:W3CDTF">2021-08-16T16:31:06Z</dcterms:created>
  <dcterms:modified xsi:type="dcterms:W3CDTF">2026-02-23T08:09:37Z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cf4ef6-bc2b-46cf-8cab-76395c8aebfe_Enabled">
    <vt:lpwstr>true</vt:lpwstr>
  </property>
  <property fmtid="{D5CDD505-2E9C-101B-9397-08002B2CF9AE}" pid="3" name="MSIP_Label_a4cf4ef6-bc2b-46cf-8cab-76395c8aebfe_SetDate">
    <vt:lpwstr>2023-03-14T06:53:29Z</vt:lpwstr>
  </property>
  <property fmtid="{D5CDD505-2E9C-101B-9397-08002B2CF9AE}" pid="4" name="MSIP_Label_a4cf4ef6-bc2b-46cf-8cab-76395c8aebfe_Method">
    <vt:lpwstr>Privileged</vt:lpwstr>
  </property>
  <property fmtid="{D5CDD505-2E9C-101B-9397-08002B2CF9AE}" pid="5" name="MSIP_Label_a4cf4ef6-bc2b-46cf-8cab-76395c8aebfe_Name">
    <vt:lpwstr>Public Information</vt:lpwstr>
  </property>
  <property fmtid="{D5CDD505-2E9C-101B-9397-08002B2CF9AE}" pid="6" name="MSIP_Label_a4cf4ef6-bc2b-46cf-8cab-76395c8aebfe_SiteId">
    <vt:lpwstr>c7dabf61-b6e1-48f0-b031-8a2f8d7d3ecb</vt:lpwstr>
  </property>
  <property fmtid="{D5CDD505-2E9C-101B-9397-08002B2CF9AE}" pid="7" name="MSIP_Label_a4cf4ef6-bc2b-46cf-8cab-76395c8aebfe_ActionId">
    <vt:lpwstr>5701c941-7631-4ef1-943b-448d5c6d7a4b</vt:lpwstr>
  </property>
  <property fmtid="{D5CDD505-2E9C-101B-9397-08002B2CF9AE}" pid="8" name="MSIP_Label_a4cf4ef6-bc2b-46cf-8cab-76395c8aebfe_ContentBits">
    <vt:lpwstr>0</vt:lpwstr>
  </property>
  <property fmtid="{D5CDD505-2E9C-101B-9397-08002B2CF9AE}" pid="9" name="ContentTypeId">
    <vt:lpwstr>0x0101002C206784C8506847816C8CF1D9E1F728</vt:lpwstr>
  </property>
</Properties>
</file>